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84" yWindow="48" windowWidth="11460" windowHeight="5832"/>
  </bookViews>
  <sheets>
    <sheet name="Work Days Hours Calc" sheetId="4" r:id="rId1"/>
    <sheet name="Net Work Days by FY" sheetId="2" r:id="rId2"/>
    <sheet name="Causual Worktime Estimates" sheetId="3" r:id="rId3"/>
    <sheet name="MAX Worktime for Partial Years" sheetId="1" r:id="rId4"/>
  </sheets>
  <calcPr calcId="144525"/>
</workbook>
</file>

<file path=xl/calcChain.xml><?xml version="1.0" encoding="utf-8"?>
<calcChain xmlns="http://schemas.openxmlformats.org/spreadsheetml/2006/main">
  <c r="C18" i="3" l="1"/>
  <c r="C17" i="3"/>
  <c r="C16" i="3"/>
  <c r="C11" i="3"/>
  <c r="C12" i="3"/>
  <c r="C13" i="3"/>
  <c r="C14" i="3"/>
  <c r="C15" i="3"/>
  <c r="C7" i="3"/>
  <c r="C8" i="3"/>
  <c r="C9" i="3"/>
  <c r="C10" i="3"/>
  <c r="C6" i="3"/>
  <c r="C19" i="4"/>
  <c r="C16" i="4"/>
  <c r="C10" i="4"/>
  <c r="C7" i="4"/>
  <c r="D6" i="2"/>
  <c r="E6" i="2"/>
  <c r="F6" i="2"/>
  <c r="G6" i="2"/>
  <c r="H6" i="2"/>
  <c r="I6" i="2"/>
  <c r="C6" i="2"/>
  <c r="D5" i="2" l="1"/>
  <c r="E5" i="2"/>
  <c r="F5" i="2"/>
  <c r="G5" i="2"/>
  <c r="H5" i="2"/>
  <c r="I5" i="2"/>
  <c r="C5" i="2"/>
  <c r="B35" i="1" l="1"/>
  <c r="B37" i="1" s="1"/>
  <c r="B29" i="1"/>
  <c r="B31" i="1" s="1"/>
  <c r="B5" i="1"/>
  <c r="B7" i="1" s="1"/>
  <c r="B17" i="1"/>
  <c r="B19" i="1" s="1"/>
  <c r="B11" i="1"/>
  <c r="B13" i="1" s="1"/>
  <c r="B23" i="1"/>
  <c r="B25" i="1" s="1"/>
  <c r="B26" i="1" l="1"/>
  <c r="D25" i="1"/>
  <c r="B32" i="1"/>
  <c r="D31" i="1"/>
  <c r="B14" i="1"/>
  <c r="D13" i="1"/>
  <c r="B38" i="1"/>
  <c r="D37" i="1"/>
  <c r="B20" i="1"/>
  <c r="D19" i="1"/>
  <c r="B8" i="1"/>
  <c r="D7" i="1"/>
</calcChain>
</file>

<file path=xl/sharedStrings.xml><?xml version="1.0" encoding="utf-8"?>
<sst xmlns="http://schemas.openxmlformats.org/spreadsheetml/2006/main" count="112" uniqueCount="66">
  <si>
    <t>Thanksgiving</t>
  </si>
  <si>
    <t>Christmas</t>
  </si>
  <si>
    <t>New Year</t>
  </si>
  <si>
    <t>Martin Luther King</t>
  </si>
  <si>
    <t>President's Day</t>
  </si>
  <si>
    <t>Based on Holidays</t>
  </si>
  <si>
    <t>Before PTO Assumptions, this allows the user to see maximum number of work days and Work Time</t>
  </si>
  <si>
    <t>Less Holidays</t>
  </si>
  <si>
    <t>Workable Days</t>
  </si>
  <si>
    <t>Net Work Days</t>
  </si>
  <si>
    <t>Max Work Time</t>
  </si>
  <si>
    <t>Holidays</t>
  </si>
  <si>
    <t>Memorial Day</t>
  </si>
  <si>
    <t>Labor Day</t>
  </si>
  <si>
    <t>Nov</t>
  </si>
  <si>
    <t>Dec</t>
  </si>
  <si>
    <t>Jan</t>
  </si>
  <si>
    <t>Feb</t>
  </si>
  <si>
    <t>May</t>
  </si>
  <si>
    <t>Sept</t>
  </si>
  <si>
    <t>4th of July</t>
  </si>
  <si>
    <t>July</t>
  </si>
  <si>
    <t>Recommend printing a copy of the Workable Hours Grid</t>
  </si>
  <si>
    <t xml:space="preserve">   -  AFTER the Employee Salaries Grid and Employee Assumptions Grid are up-to-date.</t>
  </si>
  <si>
    <t xml:space="preserve">  -  Write PTO plans on that printout and use this information in planning specific hours for a month.</t>
  </si>
  <si>
    <t>End Date</t>
  </si>
  <si>
    <t>Holidays in Period</t>
  </si>
  <si>
    <t>Fiscal Year</t>
  </si>
  <si>
    <t>Begin</t>
  </si>
  <si>
    <t>End</t>
  </si>
  <si>
    <t>Net Work Hours</t>
  </si>
  <si>
    <t>Cells to Change:</t>
  </si>
  <si>
    <t>If an employee is here through December 31st, what is the max they can work with Holidays:</t>
  </si>
  <si>
    <t>If an employee is here through January 31st, what is the max they can work with Holidays:</t>
  </si>
  <si>
    <t>If an employee is here through February 28th, what is the max they can work with Holidays:</t>
  </si>
  <si>
    <t>Hours</t>
  </si>
  <si>
    <t>If an employee is here through June 30th, what is the max they can work with Holidays:</t>
  </si>
  <si>
    <t>If an employee is here through September 30th, what is the max they can work with Holidays:</t>
  </si>
  <si>
    <t>Calculating Possible Working Days / Hours - before 85% Work Time</t>
  </si>
  <si>
    <t>for FY2013</t>
  </si>
  <si>
    <t>General Method</t>
  </si>
  <si>
    <t>Simple Calculation</t>
  </si>
  <si>
    <t>Weeks in a Year</t>
  </si>
  <si>
    <t>Work Days in a Week</t>
  </si>
  <si>
    <t>TOTAL Number of Days</t>
  </si>
  <si>
    <t>(Add a day for leap year.)</t>
  </si>
  <si>
    <t>Work Hours in a Day</t>
  </si>
  <si>
    <t>TOTAL WORK HOURS</t>
  </si>
  <si>
    <t>More Precise TM1 Method</t>
  </si>
  <si>
    <t>Looks specifically at a given year &amp; the actual number of week days available</t>
  </si>
  <si>
    <t>Begin Date</t>
  </si>
  <si>
    <t xml:space="preserve">Total Week Days </t>
  </si>
  <si>
    <t xml:space="preserve">Formula: </t>
  </si>
  <si>
    <t>=NETWORKDAYS(C14,C15)</t>
  </si>
  <si>
    <t>Hours Planned</t>
  </si>
  <si>
    <t>Estimated Work Time %</t>
  </si>
  <si>
    <t>Casual Costs are best estimated by changing the estimated worktime in the Employee Assumptions Grid.</t>
  </si>
  <si>
    <t>Full Year</t>
  </si>
  <si>
    <t>Half Year</t>
  </si>
  <si>
    <t>=B18/((NETWORKDAYS(D18,E18,0))*8)</t>
  </si>
  <si>
    <t xml:space="preserve">FORMULA: </t>
  </si>
  <si>
    <t xml:space="preserve">By default, Casual FTE's are 1.0 in the Plan Employee Salaries Grid and all Work Time defaults to 85%.  </t>
  </si>
  <si>
    <t>Quarter Year</t>
  </si>
  <si>
    <t>Month</t>
  </si>
  <si>
    <t>If an employee is here through December 31st, what is the max they can work with Holidays, before PTO Assumptions:</t>
  </si>
  <si>
    <t>If there is a need to be more precise than the standard 85%, you can use these to calcuate Max Worktimes.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</si>
</sst>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[$-409]dd\-mmm\-yy;@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Arial"/>
      <family val="2"/>
    </font>
    <font>
      <u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12"/>
      <color rgb="FF4F6228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FFF99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9">
    <xf numFmtId="0" fontId="0" fillId="0" borderId="0" xfId="0"/>
    <xf numFmtId="14" fontId="0" fillId="0" borderId="0" xfId="0" applyNumberFormat="1"/>
    <xf numFmtId="9" fontId="0" fillId="0" borderId="0" xfId="1" applyFont="1"/>
    <xf numFmtId="0" fontId="2" fillId="0" borderId="0" xfId="0" applyFont="1"/>
    <xf numFmtId="0" fontId="3" fillId="0" borderId="0" xfId="0" applyFont="1"/>
    <xf numFmtId="0" fontId="0" fillId="0" borderId="1" xfId="0" applyBorder="1"/>
    <xf numFmtId="0" fontId="0" fillId="0" borderId="2" xfId="0" applyBorder="1"/>
    <xf numFmtId="14" fontId="0" fillId="0" borderId="2" xfId="0" applyNumberFormat="1" applyBorder="1"/>
    <xf numFmtId="0" fontId="0" fillId="0" borderId="0" xfId="0" applyBorder="1"/>
    <xf numFmtId="0" fontId="0" fillId="0" borderId="5" xfId="0" applyBorder="1"/>
    <xf numFmtId="0" fontId="0" fillId="0" borderId="4" xfId="0" applyBorder="1"/>
    <xf numFmtId="0" fontId="0" fillId="0" borderId="7" xfId="0" applyBorder="1"/>
    <xf numFmtId="0" fontId="0" fillId="0" borderId="8" xfId="0" applyBorder="1"/>
    <xf numFmtId="0" fontId="4" fillId="0" borderId="0" xfId="0" applyFont="1"/>
    <xf numFmtId="0" fontId="5" fillId="0" borderId="0" xfId="0" applyFont="1"/>
    <xf numFmtId="0" fontId="0" fillId="0" borderId="0" xfId="0" applyFill="1" applyBorder="1"/>
    <xf numFmtId="0" fontId="2" fillId="0" borderId="1" xfId="0" applyFont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 applyAlignment="1">
      <alignment horizontal="center"/>
    </xf>
    <xf numFmtId="0" fontId="2" fillId="0" borderId="0" xfId="0" applyFont="1" applyBorder="1"/>
    <xf numFmtId="0" fontId="2" fillId="0" borderId="5" xfId="0" applyFont="1" applyBorder="1"/>
    <xf numFmtId="0" fontId="2" fillId="0" borderId="0" xfId="0" applyFont="1" applyFill="1" applyBorder="1"/>
    <xf numFmtId="0" fontId="2" fillId="0" borderId="6" xfId="0" applyFont="1" applyBorder="1" applyAlignment="1">
      <alignment horizontal="center"/>
    </xf>
    <xf numFmtId="0" fontId="2" fillId="0" borderId="7" xfId="0" applyFont="1" applyBorder="1"/>
    <xf numFmtId="0" fontId="2" fillId="0" borderId="8" xfId="0" applyFont="1" applyBorder="1"/>
    <xf numFmtId="14" fontId="2" fillId="2" borderId="3" xfId="0" applyNumberFormat="1" applyFont="1" applyFill="1" applyBorder="1"/>
    <xf numFmtId="0" fontId="2" fillId="2" borderId="4" xfId="0" applyFont="1" applyFill="1" applyBorder="1"/>
    <xf numFmtId="9" fontId="2" fillId="0" borderId="6" xfId="1" applyFont="1" applyBorder="1"/>
    <xf numFmtId="0" fontId="7" fillId="0" borderId="0" xfId="0" applyFont="1"/>
    <xf numFmtId="0" fontId="2" fillId="2" borderId="0" xfId="0" applyFont="1" applyFill="1"/>
    <xf numFmtId="0" fontId="0" fillId="4" borderId="9" xfId="0" applyFill="1" applyBorder="1"/>
    <xf numFmtId="0" fontId="0" fillId="4" borderId="10" xfId="0" applyFill="1" applyBorder="1"/>
    <xf numFmtId="0" fontId="0" fillId="4" borderId="11" xfId="0" applyFill="1" applyBorder="1"/>
    <xf numFmtId="0" fontId="0" fillId="4" borderId="12" xfId="0" applyFill="1" applyBorder="1"/>
    <xf numFmtId="0" fontId="0" fillId="4" borderId="0" xfId="0" applyFill="1" applyBorder="1"/>
    <xf numFmtId="0" fontId="0" fillId="4" borderId="13" xfId="0" applyFill="1" applyBorder="1"/>
    <xf numFmtId="0" fontId="0" fillId="4" borderId="14" xfId="0" applyFill="1" applyBorder="1"/>
    <xf numFmtId="0" fontId="0" fillId="4" borderId="15" xfId="0" applyFill="1" applyBorder="1"/>
    <xf numFmtId="0" fontId="0" fillId="4" borderId="16" xfId="0" applyFill="1" applyBorder="1"/>
    <xf numFmtId="0" fontId="6" fillId="3" borderId="1" xfId="0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0" fillId="0" borderId="17" xfId="0" applyBorder="1"/>
    <xf numFmtId="9" fontId="2" fillId="0" borderId="0" xfId="1" applyFont="1" applyBorder="1"/>
    <xf numFmtId="14" fontId="0" fillId="0" borderId="17" xfId="0" applyNumberFormat="1" applyBorder="1"/>
    <xf numFmtId="0" fontId="2" fillId="4" borderId="17" xfId="0" applyFont="1" applyFill="1" applyBorder="1"/>
    <xf numFmtId="14" fontId="8" fillId="0" borderId="17" xfId="0" applyNumberFormat="1" applyFont="1" applyBorder="1"/>
    <xf numFmtId="0" fontId="9" fillId="6" borderId="17" xfId="0" applyFont="1" applyFill="1" applyBorder="1"/>
    <xf numFmtId="0" fontId="2" fillId="4" borderId="0" xfId="0" applyFont="1" applyFill="1" applyBorder="1"/>
    <xf numFmtId="0" fontId="10" fillId="7" borderId="0" xfId="0" applyFont="1" applyFill="1"/>
    <xf numFmtId="0" fontId="5" fillId="7" borderId="0" xfId="0" applyFont="1" applyFill="1"/>
    <xf numFmtId="0" fontId="7" fillId="7" borderId="1" xfId="0" applyFont="1" applyFill="1" applyBorder="1"/>
    <xf numFmtId="0" fontId="5" fillId="7" borderId="2" xfId="0" applyFont="1" applyFill="1" applyBorder="1"/>
    <xf numFmtId="0" fontId="5" fillId="7" borderId="3" xfId="0" applyFont="1" applyFill="1" applyBorder="1"/>
    <xf numFmtId="0" fontId="11" fillId="7" borderId="4" xfId="0" applyFont="1" applyFill="1" applyBorder="1"/>
    <xf numFmtId="0" fontId="5" fillId="7" borderId="0" xfId="0" applyFont="1" applyFill="1" applyBorder="1"/>
    <xf numFmtId="0" fontId="5" fillId="7" borderId="5" xfId="0" applyFont="1" applyFill="1" applyBorder="1"/>
    <xf numFmtId="0" fontId="5" fillId="7" borderId="4" xfId="0" applyFont="1" applyFill="1" applyBorder="1"/>
    <xf numFmtId="0" fontId="5" fillId="7" borderId="15" xfId="0" applyFont="1" applyFill="1" applyBorder="1"/>
    <xf numFmtId="0" fontId="7" fillId="7" borderId="17" xfId="0" applyFont="1" applyFill="1" applyBorder="1"/>
    <xf numFmtId="0" fontId="5" fillId="7" borderId="6" xfId="0" applyFont="1" applyFill="1" applyBorder="1"/>
    <xf numFmtId="0" fontId="5" fillId="7" borderId="7" xfId="0" applyFont="1" applyFill="1" applyBorder="1"/>
    <xf numFmtId="0" fontId="5" fillId="7" borderId="8" xfId="0" applyFont="1" applyFill="1" applyBorder="1"/>
    <xf numFmtId="165" fontId="5" fillId="7" borderId="0" xfId="0" applyNumberFormat="1" applyFont="1" applyFill="1" applyBorder="1"/>
    <xf numFmtId="165" fontId="5" fillId="7" borderId="15" xfId="0" applyNumberFormat="1" applyFont="1" applyFill="1" applyBorder="1"/>
    <xf numFmtId="0" fontId="12" fillId="5" borderId="0" xfId="0" applyFont="1" applyFill="1" applyBorder="1" applyAlignment="1">
      <alignment horizontal="right"/>
    </xf>
    <xf numFmtId="0" fontId="12" fillId="5" borderId="0" xfId="0" quotePrefix="1" applyFont="1" applyFill="1" applyBorder="1"/>
    <xf numFmtId="0" fontId="12" fillId="5" borderId="5" xfId="0" applyFont="1" applyFill="1" applyBorder="1"/>
    <xf numFmtId="0" fontId="0" fillId="0" borderId="0" xfId="0" applyAlignment="1">
      <alignment wrapText="1"/>
    </xf>
    <xf numFmtId="0" fontId="2" fillId="0" borderId="17" xfId="0" applyFont="1" applyBorder="1" applyAlignment="1">
      <alignment horizontal="right" wrapText="1"/>
    </xf>
    <xf numFmtId="9" fontId="0" fillId="0" borderId="17" xfId="1" applyFont="1" applyBorder="1"/>
    <xf numFmtId="0" fontId="13" fillId="0" borderId="18" xfId="0" applyFont="1" applyBorder="1"/>
    <xf numFmtId="0" fontId="13" fillId="0" borderId="19" xfId="0" applyFont="1" applyBorder="1"/>
    <xf numFmtId="9" fontId="13" fillId="0" borderId="18" xfId="1" quotePrefix="1" applyFont="1" applyBorder="1"/>
    <xf numFmtId="0" fontId="13" fillId="0" borderId="20" xfId="0" applyFont="1" applyBorder="1" applyAlignment="1">
      <alignment horizontal="right"/>
    </xf>
    <xf numFmtId="0" fontId="14" fillId="0" borderId="0" xfId="0" applyFont="1"/>
    <xf numFmtId="0" fontId="0" fillId="0" borderId="17" xfId="0" applyBorder="1" applyAlignment="1">
      <alignment wrapText="1"/>
    </xf>
    <xf numFmtId="0" fontId="15" fillId="0" borderId="17" xfId="0" applyFont="1" applyBorder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548640</xdr:colOff>
      <xdr:row>18</xdr:row>
      <xdr:rowOff>22860</xdr:rowOff>
    </xdr:from>
    <xdr:to>
      <xdr:col>2</xdr:col>
      <xdr:colOff>548640</xdr:colOff>
      <xdr:row>19</xdr:row>
      <xdr:rowOff>167640</xdr:rowOff>
    </xdr:to>
    <xdr:cxnSp macro="">
      <xdr:nvCxnSpPr>
        <xdr:cNvPr id="3" name="Straight Arrow Connector 2"/>
        <xdr:cNvCxnSpPr/>
      </xdr:nvCxnSpPr>
      <xdr:spPr>
        <a:xfrm flipV="1">
          <a:off x="2034540" y="3497580"/>
          <a:ext cx="0" cy="327660"/>
        </a:xfrm>
        <a:prstGeom prst="straightConnector1">
          <a:avLst/>
        </a:prstGeom>
        <a:ln w="28575">
          <a:solidFill>
            <a:schemeClr val="accent2">
              <a:lumMod val="75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tabSelected="1" workbookViewId="0">
      <selection activeCell="F28" sqref="F28"/>
    </sheetView>
  </sheetViews>
  <sheetFormatPr defaultColWidth="9.109375" defaultRowHeight="15.6" x14ac:dyDescent="0.3"/>
  <cols>
    <col min="1" max="2" width="15.6640625" style="14" customWidth="1"/>
    <col min="3" max="3" width="11.33203125" style="14" customWidth="1"/>
    <col min="4" max="4" width="11.44140625" style="14" customWidth="1"/>
    <col min="5" max="5" width="15.6640625" style="14" customWidth="1"/>
    <col min="6" max="6" width="11.109375" style="14" customWidth="1"/>
    <col min="7" max="16384" width="9.109375" style="14"/>
  </cols>
  <sheetData>
    <row r="1" spans="1:6" x14ac:dyDescent="0.3">
      <c r="A1" s="50" t="s">
        <v>38</v>
      </c>
      <c r="B1" s="51"/>
      <c r="C1" s="51"/>
      <c r="D1" s="51"/>
      <c r="E1" s="51"/>
      <c r="F1" s="51"/>
    </row>
    <row r="2" spans="1:6" ht="16.2" thickBot="1" x14ac:dyDescent="0.35">
      <c r="A2" s="50" t="s">
        <v>39</v>
      </c>
      <c r="B2" s="51"/>
      <c r="C2" s="51"/>
      <c r="D2" s="51"/>
      <c r="E2" s="51"/>
      <c r="F2" s="51"/>
    </row>
    <row r="3" spans="1:6" x14ac:dyDescent="0.3">
      <c r="A3" s="52" t="s">
        <v>40</v>
      </c>
      <c r="B3" s="53"/>
      <c r="C3" s="53"/>
      <c r="D3" s="53"/>
      <c r="E3" s="53"/>
      <c r="F3" s="54"/>
    </row>
    <row r="4" spans="1:6" x14ac:dyDescent="0.3">
      <c r="A4" s="55" t="s">
        <v>41</v>
      </c>
      <c r="B4" s="56"/>
      <c r="C4" s="56"/>
      <c r="D4" s="56"/>
      <c r="E4" s="56"/>
      <c r="F4" s="57"/>
    </row>
    <row r="5" spans="1:6" x14ac:dyDescent="0.3">
      <c r="A5" s="58" t="s">
        <v>42</v>
      </c>
      <c r="B5" s="56"/>
      <c r="C5" s="56">
        <v>52</v>
      </c>
      <c r="D5" s="56"/>
      <c r="E5" s="56"/>
      <c r="F5" s="57"/>
    </row>
    <row r="6" spans="1:6" x14ac:dyDescent="0.3">
      <c r="A6" s="58" t="s">
        <v>43</v>
      </c>
      <c r="B6" s="56"/>
      <c r="C6" s="59">
        <v>5</v>
      </c>
      <c r="D6" s="56"/>
      <c r="E6" s="56"/>
      <c r="F6" s="57"/>
    </row>
    <row r="7" spans="1:6" x14ac:dyDescent="0.3">
      <c r="A7" s="58" t="s">
        <v>44</v>
      </c>
      <c r="B7" s="56"/>
      <c r="C7" s="56">
        <f>C5*C6</f>
        <v>260</v>
      </c>
      <c r="D7" s="56" t="s">
        <v>45</v>
      </c>
      <c r="E7" s="56"/>
      <c r="F7" s="57"/>
    </row>
    <row r="8" spans="1:6" x14ac:dyDescent="0.3">
      <c r="A8" s="58"/>
      <c r="B8" s="56"/>
      <c r="C8" s="56"/>
      <c r="D8" s="56"/>
      <c r="E8" s="56"/>
      <c r="F8" s="57"/>
    </row>
    <row r="9" spans="1:6" x14ac:dyDescent="0.3">
      <c r="A9" s="58" t="s">
        <v>46</v>
      </c>
      <c r="B9" s="56"/>
      <c r="C9" s="56">
        <v>8</v>
      </c>
      <c r="D9" s="56"/>
      <c r="E9" s="56"/>
      <c r="F9" s="57"/>
    </row>
    <row r="10" spans="1:6" x14ac:dyDescent="0.3">
      <c r="A10" s="58" t="s">
        <v>47</v>
      </c>
      <c r="B10" s="56"/>
      <c r="C10" s="60">
        <f>C7*C9</f>
        <v>2080</v>
      </c>
      <c r="D10" s="56"/>
      <c r="E10" s="56"/>
      <c r="F10" s="57"/>
    </row>
    <row r="11" spans="1:6" ht="16.2" thickBot="1" x14ac:dyDescent="0.35">
      <c r="A11" s="61"/>
      <c r="B11" s="62"/>
      <c r="C11" s="62"/>
      <c r="D11" s="62"/>
      <c r="E11" s="62"/>
      <c r="F11" s="63"/>
    </row>
    <row r="12" spans="1:6" x14ac:dyDescent="0.3">
      <c r="A12" s="52" t="s">
        <v>48</v>
      </c>
      <c r="B12" s="53"/>
      <c r="C12" s="53"/>
      <c r="D12" s="53"/>
      <c r="E12" s="53"/>
      <c r="F12" s="54"/>
    </row>
    <row r="13" spans="1:6" x14ac:dyDescent="0.3">
      <c r="A13" s="55" t="s">
        <v>49</v>
      </c>
      <c r="B13" s="56"/>
      <c r="C13" s="56"/>
      <c r="D13" s="56"/>
      <c r="E13" s="56"/>
      <c r="F13" s="57"/>
    </row>
    <row r="14" spans="1:6" x14ac:dyDescent="0.3">
      <c r="A14" s="58" t="s">
        <v>50</v>
      </c>
      <c r="B14" s="56"/>
      <c r="C14" s="64">
        <v>41183</v>
      </c>
      <c r="D14" s="56"/>
      <c r="E14" s="56"/>
      <c r="F14" s="57"/>
    </row>
    <row r="15" spans="1:6" x14ac:dyDescent="0.3">
      <c r="A15" s="58" t="s">
        <v>25</v>
      </c>
      <c r="B15" s="56"/>
      <c r="C15" s="65">
        <v>41547</v>
      </c>
      <c r="D15" s="56"/>
      <c r="E15" s="56"/>
      <c r="F15" s="57"/>
    </row>
    <row r="16" spans="1:6" x14ac:dyDescent="0.3">
      <c r="A16" s="58" t="s">
        <v>51</v>
      </c>
      <c r="B16" s="56"/>
      <c r="C16" s="56">
        <f>NETWORKDAYS(C14,C15)</f>
        <v>261</v>
      </c>
      <c r="D16" s="66" t="s">
        <v>52</v>
      </c>
      <c r="E16" s="67" t="s">
        <v>53</v>
      </c>
      <c r="F16" s="68"/>
    </row>
    <row r="17" spans="1:6" x14ac:dyDescent="0.3">
      <c r="A17" s="58"/>
      <c r="B17" s="56"/>
      <c r="C17" s="56"/>
      <c r="D17" s="56"/>
      <c r="E17" s="56"/>
      <c r="F17" s="57"/>
    </row>
    <row r="18" spans="1:6" x14ac:dyDescent="0.3">
      <c r="A18" s="58" t="s">
        <v>46</v>
      </c>
      <c r="B18" s="56"/>
      <c r="C18" s="56">
        <v>8</v>
      </c>
      <c r="D18" s="56"/>
      <c r="E18" s="56"/>
      <c r="F18" s="57"/>
    </row>
    <row r="19" spans="1:6" x14ac:dyDescent="0.3">
      <c r="A19" s="58" t="s">
        <v>47</v>
      </c>
      <c r="B19" s="56"/>
      <c r="C19" s="60">
        <f>C16*C18</f>
        <v>2088</v>
      </c>
      <c r="D19" s="56"/>
      <c r="E19" s="56"/>
      <c r="F19" s="57"/>
    </row>
    <row r="20" spans="1:6" ht="16.2" thickBot="1" x14ac:dyDescent="0.35">
      <c r="A20" s="61"/>
      <c r="B20" s="62"/>
      <c r="C20" s="62"/>
      <c r="D20" s="62"/>
      <c r="E20" s="62"/>
      <c r="F20" s="6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6"/>
  <sheetViews>
    <sheetView workbookViewId="0">
      <selection activeCell="I5" sqref="I5"/>
    </sheetView>
  </sheetViews>
  <sheetFormatPr defaultRowHeight="14.4" x14ac:dyDescent="0.3"/>
  <cols>
    <col min="2" max="2" width="14.44140625" customWidth="1"/>
    <col min="3" max="9" width="9.5546875" bestFit="1" customWidth="1"/>
  </cols>
  <sheetData>
    <row r="2" spans="2:9" x14ac:dyDescent="0.3">
      <c r="B2" s="46" t="s">
        <v>27</v>
      </c>
      <c r="C2" s="46">
        <v>2014</v>
      </c>
      <c r="D2" s="46">
        <v>2015</v>
      </c>
      <c r="E2" s="46">
        <v>2016</v>
      </c>
      <c r="F2" s="46">
        <v>2017</v>
      </c>
      <c r="G2" s="46">
        <v>2018</v>
      </c>
      <c r="H2" s="46">
        <v>2019</v>
      </c>
      <c r="I2" s="46">
        <v>2020</v>
      </c>
    </row>
    <row r="3" spans="2:9" x14ac:dyDescent="0.3">
      <c r="B3" s="46" t="s">
        <v>28</v>
      </c>
      <c r="C3" s="47">
        <v>41548</v>
      </c>
      <c r="D3" s="47">
        <v>41913</v>
      </c>
      <c r="E3" s="47">
        <v>42278</v>
      </c>
      <c r="F3" s="47">
        <v>42644</v>
      </c>
      <c r="G3" s="47">
        <v>43009</v>
      </c>
      <c r="H3" s="47">
        <v>43374</v>
      </c>
      <c r="I3" s="47">
        <v>43739</v>
      </c>
    </row>
    <row r="4" spans="2:9" x14ac:dyDescent="0.3">
      <c r="B4" s="46" t="s">
        <v>29</v>
      </c>
      <c r="C4" s="47">
        <v>41912</v>
      </c>
      <c r="D4" s="47">
        <v>42277</v>
      </c>
      <c r="E4" s="47">
        <v>42643</v>
      </c>
      <c r="F4" s="47">
        <v>43008</v>
      </c>
      <c r="G4" s="47">
        <v>43373</v>
      </c>
      <c r="H4" s="47">
        <v>43738</v>
      </c>
      <c r="I4" s="47">
        <v>44104</v>
      </c>
    </row>
    <row r="5" spans="2:9" x14ac:dyDescent="0.3">
      <c r="B5" s="46" t="s">
        <v>9</v>
      </c>
      <c r="C5" s="48">
        <f>NETWORKDAYS(C3,C4,0)</f>
        <v>261</v>
      </c>
      <c r="D5" s="48">
        <f t="shared" ref="D5:I5" si="0">NETWORKDAYS(D3,D4,0)</f>
        <v>261</v>
      </c>
      <c r="E5" s="48">
        <f t="shared" si="0"/>
        <v>262</v>
      </c>
      <c r="F5" s="48">
        <f t="shared" si="0"/>
        <v>260</v>
      </c>
      <c r="G5" s="48">
        <f t="shared" si="0"/>
        <v>260</v>
      </c>
      <c r="H5" s="48">
        <f t="shared" si="0"/>
        <v>261</v>
      </c>
      <c r="I5" s="48">
        <f t="shared" si="0"/>
        <v>262</v>
      </c>
    </row>
    <row r="6" spans="2:9" x14ac:dyDescent="0.3">
      <c r="B6" s="49" t="s">
        <v>30</v>
      </c>
      <c r="C6" s="48">
        <f>C5*8</f>
        <v>2088</v>
      </c>
      <c r="D6" s="48">
        <f t="shared" ref="D6:I6" si="1">D5*8</f>
        <v>2088</v>
      </c>
      <c r="E6" s="48">
        <f t="shared" si="1"/>
        <v>2096</v>
      </c>
      <c r="F6" s="48">
        <f t="shared" si="1"/>
        <v>2080</v>
      </c>
      <c r="G6" s="48">
        <f t="shared" si="1"/>
        <v>2080</v>
      </c>
      <c r="H6" s="48">
        <f t="shared" si="1"/>
        <v>2088</v>
      </c>
      <c r="I6" s="48">
        <f t="shared" si="1"/>
        <v>2096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21"/>
  <sheetViews>
    <sheetView workbookViewId="0">
      <selection activeCell="H13" sqref="H12:H13"/>
    </sheetView>
  </sheetViews>
  <sheetFormatPr defaultRowHeight="14.4" x14ac:dyDescent="0.3"/>
  <cols>
    <col min="2" max="5" width="12.77734375" customWidth="1"/>
    <col min="6" max="6" width="11.88671875" customWidth="1"/>
  </cols>
  <sheetData>
    <row r="2" spans="2:6" ht="15.6" x14ac:dyDescent="0.3">
      <c r="B2" s="76" t="s">
        <v>61</v>
      </c>
    </row>
    <row r="3" spans="2:6" ht="15.6" x14ac:dyDescent="0.3">
      <c r="B3" s="76" t="s">
        <v>56</v>
      </c>
    </row>
    <row r="5" spans="2:6" s="69" customFormat="1" ht="28.8" x14ac:dyDescent="0.3">
      <c r="B5" s="70" t="s">
        <v>54</v>
      </c>
      <c r="C5" s="70" t="s">
        <v>55</v>
      </c>
      <c r="D5" s="70" t="s">
        <v>50</v>
      </c>
      <c r="E5" s="70" t="s">
        <v>25</v>
      </c>
      <c r="F5" s="77"/>
    </row>
    <row r="6" spans="2:6" x14ac:dyDescent="0.3">
      <c r="B6" s="43">
        <v>1000</v>
      </c>
      <c r="C6" s="71">
        <f>B6/((NETWORKDAYS(D6,E6,0))*8)</f>
        <v>0.47892720306513409</v>
      </c>
      <c r="D6" s="45">
        <v>41548</v>
      </c>
      <c r="E6" s="45">
        <v>41912</v>
      </c>
      <c r="F6" s="78" t="s">
        <v>57</v>
      </c>
    </row>
    <row r="7" spans="2:6" x14ac:dyDescent="0.3">
      <c r="B7" s="43">
        <v>750</v>
      </c>
      <c r="C7" s="71">
        <f t="shared" ref="C7:C10" si="0">B7/((NETWORKDAYS(D7,E7,0))*8)</f>
        <v>0.35919540229885055</v>
      </c>
      <c r="D7" s="45">
        <v>41548</v>
      </c>
      <c r="E7" s="45">
        <v>41912</v>
      </c>
      <c r="F7" s="78" t="s">
        <v>57</v>
      </c>
    </row>
    <row r="8" spans="2:6" x14ac:dyDescent="0.3">
      <c r="B8" s="43">
        <v>500</v>
      </c>
      <c r="C8" s="71">
        <f t="shared" si="0"/>
        <v>0.23946360153256704</v>
      </c>
      <c r="D8" s="45">
        <v>41548</v>
      </c>
      <c r="E8" s="45">
        <v>41912</v>
      </c>
      <c r="F8" s="78" t="s">
        <v>57</v>
      </c>
    </row>
    <row r="9" spans="2:6" x14ac:dyDescent="0.3">
      <c r="B9" s="43">
        <v>250</v>
      </c>
      <c r="C9" s="71">
        <f t="shared" si="0"/>
        <v>0.11973180076628352</v>
      </c>
      <c r="D9" s="45">
        <v>41548</v>
      </c>
      <c r="E9" s="45">
        <v>41912</v>
      </c>
      <c r="F9" s="78" t="s">
        <v>57</v>
      </c>
    </row>
    <row r="10" spans="2:6" x14ac:dyDescent="0.3">
      <c r="B10" s="43">
        <v>100</v>
      </c>
      <c r="C10" s="71">
        <f t="shared" si="0"/>
        <v>4.7892720306513412E-2</v>
      </c>
      <c r="D10" s="45">
        <v>41548</v>
      </c>
      <c r="E10" s="45">
        <v>41912</v>
      </c>
      <c r="F10" s="78" t="s">
        <v>57</v>
      </c>
    </row>
    <row r="11" spans="2:6" x14ac:dyDescent="0.3">
      <c r="B11" s="43">
        <v>1000</v>
      </c>
      <c r="C11" s="71">
        <f t="shared" ref="C11:C15" si="1">B11/((NETWORKDAYS(D11,E11,0))*8)</f>
        <v>0.95419847328244278</v>
      </c>
      <c r="D11" s="45">
        <v>41730</v>
      </c>
      <c r="E11" s="45">
        <v>41912</v>
      </c>
      <c r="F11" s="78" t="s">
        <v>58</v>
      </c>
    </row>
    <row r="12" spans="2:6" x14ac:dyDescent="0.3">
      <c r="B12" s="43">
        <v>750</v>
      </c>
      <c r="C12" s="71">
        <f t="shared" si="1"/>
        <v>0.71564885496183206</v>
      </c>
      <c r="D12" s="45">
        <v>41730</v>
      </c>
      <c r="E12" s="45">
        <v>41912</v>
      </c>
      <c r="F12" s="78" t="s">
        <v>58</v>
      </c>
    </row>
    <row r="13" spans="2:6" x14ac:dyDescent="0.3">
      <c r="B13" s="43">
        <v>500</v>
      </c>
      <c r="C13" s="71">
        <f t="shared" si="1"/>
        <v>0.47709923664122139</v>
      </c>
      <c r="D13" s="45">
        <v>41730</v>
      </c>
      <c r="E13" s="45">
        <v>41912</v>
      </c>
      <c r="F13" s="78" t="s">
        <v>58</v>
      </c>
    </row>
    <row r="14" spans="2:6" x14ac:dyDescent="0.3">
      <c r="B14" s="43">
        <v>250</v>
      </c>
      <c r="C14" s="71">
        <f t="shared" si="1"/>
        <v>0.2385496183206107</v>
      </c>
      <c r="D14" s="45">
        <v>41730</v>
      </c>
      <c r="E14" s="45">
        <v>41912</v>
      </c>
      <c r="F14" s="78" t="s">
        <v>58</v>
      </c>
    </row>
    <row r="15" spans="2:6" x14ac:dyDescent="0.3">
      <c r="B15" s="43">
        <v>100</v>
      </c>
      <c r="C15" s="71">
        <f t="shared" si="1"/>
        <v>9.5419847328244281E-2</v>
      </c>
      <c r="D15" s="45">
        <v>41730</v>
      </c>
      <c r="E15" s="45">
        <v>41912</v>
      </c>
      <c r="F15" s="78" t="s">
        <v>58</v>
      </c>
    </row>
    <row r="16" spans="2:6" x14ac:dyDescent="0.3">
      <c r="B16" s="43">
        <v>500</v>
      </c>
      <c r="C16" s="71">
        <f t="shared" ref="C16:C18" si="2">B16/((NETWORKDAYS(D16,E16,0))*8)</f>
        <v>0.94696969696969702</v>
      </c>
      <c r="D16" s="45">
        <v>41548</v>
      </c>
      <c r="E16" s="45">
        <v>41639</v>
      </c>
      <c r="F16" s="78" t="s">
        <v>62</v>
      </c>
    </row>
    <row r="17" spans="2:6" x14ac:dyDescent="0.3">
      <c r="B17" s="43">
        <v>250</v>
      </c>
      <c r="C17" s="71">
        <f t="shared" si="2"/>
        <v>0.47348484848484851</v>
      </c>
      <c r="D17" s="45">
        <v>41548</v>
      </c>
      <c r="E17" s="45">
        <v>41639</v>
      </c>
      <c r="F17" s="78" t="s">
        <v>62</v>
      </c>
    </row>
    <row r="18" spans="2:6" x14ac:dyDescent="0.3">
      <c r="B18" s="43">
        <v>100</v>
      </c>
      <c r="C18" s="71">
        <f t="shared" si="2"/>
        <v>0.54347826086956519</v>
      </c>
      <c r="D18" s="45">
        <v>41548</v>
      </c>
      <c r="E18" s="45">
        <v>41578</v>
      </c>
      <c r="F18" s="78" t="s">
        <v>63</v>
      </c>
    </row>
    <row r="20" spans="2:6" ht="15" thickBot="1" x14ac:dyDescent="0.35"/>
    <row r="21" spans="2:6" ht="15" thickBot="1" x14ac:dyDescent="0.35">
      <c r="B21" s="75" t="s">
        <v>60</v>
      </c>
      <c r="C21" s="74" t="s">
        <v>59</v>
      </c>
      <c r="D21" s="72"/>
      <c r="E21" s="73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8"/>
  <sheetViews>
    <sheetView workbookViewId="0">
      <selection activeCell="S40" sqref="S40"/>
    </sheetView>
  </sheetViews>
  <sheetFormatPr defaultRowHeight="14.4" x14ac:dyDescent="0.3"/>
  <cols>
    <col min="3" max="3" width="17.33203125" customWidth="1"/>
    <col min="4" max="4" width="9.5546875" bestFit="1" customWidth="1"/>
    <col min="5" max="5" width="10.5546875" bestFit="1" customWidth="1"/>
    <col min="6" max="6" width="9.5546875" customWidth="1"/>
    <col min="7" max="7" width="4.21875" customWidth="1"/>
    <col min="8" max="8" width="15.5546875" customWidth="1"/>
    <col min="9" max="9" width="9.5546875" bestFit="1" customWidth="1"/>
    <col min="10" max="10" width="10.5546875" bestFit="1" customWidth="1"/>
    <col min="11" max="11" width="6.5546875" customWidth="1"/>
    <col min="12" max="12" width="16.88671875" customWidth="1"/>
    <col min="13" max="13" width="7.33203125" customWidth="1"/>
  </cols>
  <sheetData>
    <row r="1" spans="1:16" ht="15.6" x14ac:dyDescent="0.3">
      <c r="A1" s="29" t="s">
        <v>65</v>
      </c>
    </row>
    <row r="2" spans="1:16" s="14" customFormat="1" ht="16.2" thickBot="1" x14ac:dyDescent="0.35">
      <c r="A2" s="13" t="s">
        <v>6</v>
      </c>
    </row>
    <row r="3" spans="1:16" ht="16.2" thickBot="1" x14ac:dyDescent="0.35">
      <c r="A3" s="4"/>
      <c r="K3" s="40" t="s">
        <v>11</v>
      </c>
      <c r="L3" s="41"/>
      <c r="M3" s="42"/>
    </row>
    <row r="4" spans="1:16" ht="15" thickBot="1" x14ac:dyDescent="0.35">
      <c r="A4" t="s">
        <v>64</v>
      </c>
      <c r="K4" s="16">
        <v>2</v>
      </c>
      <c r="L4" s="17" t="s">
        <v>0</v>
      </c>
      <c r="M4" s="18" t="s">
        <v>14</v>
      </c>
    </row>
    <row r="5" spans="1:16" x14ac:dyDescent="0.3">
      <c r="B5" s="5">
        <f>NETWORKDAYS(D5,E5,0)</f>
        <v>44</v>
      </c>
      <c r="C5" s="6" t="s">
        <v>9</v>
      </c>
      <c r="D5" s="7">
        <v>41548</v>
      </c>
      <c r="E5" s="26">
        <v>41608</v>
      </c>
      <c r="F5" s="1"/>
      <c r="G5" s="30" t="s">
        <v>31</v>
      </c>
      <c r="H5" s="30"/>
      <c r="K5" s="19">
        <v>1</v>
      </c>
      <c r="L5" s="20" t="s">
        <v>1</v>
      </c>
      <c r="M5" s="21" t="s">
        <v>15</v>
      </c>
    </row>
    <row r="6" spans="1:16" x14ac:dyDescent="0.3">
      <c r="B6" s="27">
        <v>-2</v>
      </c>
      <c r="C6" s="8" t="s">
        <v>7</v>
      </c>
      <c r="D6" s="8"/>
      <c r="E6" s="9"/>
      <c r="G6" s="3"/>
      <c r="H6" s="30" t="s">
        <v>25</v>
      </c>
      <c r="K6" s="19">
        <v>1</v>
      </c>
      <c r="L6" s="20" t="s">
        <v>2</v>
      </c>
      <c r="M6" s="21" t="s">
        <v>16</v>
      </c>
    </row>
    <row r="7" spans="1:16" x14ac:dyDescent="0.3">
      <c r="B7" s="10">
        <f>SUM(B5:B6)</f>
        <v>42</v>
      </c>
      <c r="C7" s="8" t="s">
        <v>8</v>
      </c>
      <c r="D7" s="8">
        <f>B7*8</f>
        <v>336</v>
      </c>
      <c r="E7" s="9" t="s">
        <v>35</v>
      </c>
      <c r="G7" s="3"/>
      <c r="H7" s="30" t="s">
        <v>26</v>
      </c>
      <c r="J7" s="1"/>
      <c r="K7" s="19">
        <v>1</v>
      </c>
      <c r="L7" s="20" t="s">
        <v>3</v>
      </c>
      <c r="M7" s="21" t="s">
        <v>16</v>
      </c>
    </row>
    <row r="8" spans="1:16" ht="15" thickBot="1" x14ac:dyDescent="0.35">
      <c r="B8" s="28">
        <f>B7/B5</f>
        <v>0.95454545454545459</v>
      </c>
      <c r="C8" s="11" t="s">
        <v>10</v>
      </c>
      <c r="D8" s="11" t="s">
        <v>5</v>
      </c>
      <c r="E8" s="12"/>
      <c r="G8" s="2"/>
      <c r="K8" s="19">
        <v>1</v>
      </c>
      <c r="L8" s="20" t="s">
        <v>4</v>
      </c>
      <c r="M8" s="21" t="s">
        <v>17</v>
      </c>
    </row>
    <row r="9" spans="1:16" x14ac:dyDescent="0.3">
      <c r="B9" s="44"/>
      <c r="C9" s="8"/>
      <c r="D9" s="8"/>
      <c r="E9" s="8"/>
      <c r="G9" s="2"/>
      <c r="K9" s="19">
        <v>1</v>
      </c>
      <c r="L9" s="20" t="s">
        <v>12</v>
      </c>
      <c r="M9" s="21" t="s">
        <v>18</v>
      </c>
    </row>
    <row r="10" spans="1:16" ht="15" thickBot="1" x14ac:dyDescent="0.35">
      <c r="A10" t="s">
        <v>32</v>
      </c>
      <c r="K10" s="19">
        <v>1</v>
      </c>
      <c r="L10" s="22" t="s">
        <v>20</v>
      </c>
      <c r="M10" s="21" t="s">
        <v>21</v>
      </c>
    </row>
    <row r="11" spans="1:16" ht="15" thickBot="1" x14ac:dyDescent="0.35">
      <c r="B11" s="5">
        <f>NETWORKDAYS(D11,E11,0)</f>
        <v>66</v>
      </c>
      <c r="C11" s="6" t="s">
        <v>9</v>
      </c>
      <c r="D11" s="7">
        <v>41548</v>
      </c>
      <c r="E11" s="26">
        <v>41639</v>
      </c>
      <c r="I11" s="1"/>
      <c r="K11" s="23">
        <v>1</v>
      </c>
      <c r="L11" s="24" t="s">
        <v>13</v>
      </c>
      <c r="M11" s="25" t="s">
        <v>19</v>
      </c>
    </row>
    <row r="12" spans="1:16" x14ac:dyDescent="0.3">
      <c r="B12" s="27">
        <v>-3</v>
      </c>
      <c r="C12" s="8" t="s">
        <v>7</v>
      </c>
      <c r="D12" s="8"/>
      <c r="E12" s="9"/>
    </row>
    <row r="13" spans="1:16" x14ac:dyDescent="0.3">
      <c r="B13" s="10">
        <f>SUM(B11:B12)</f>
        <v>63</v>
      </c>
      <c r="C13" s="8" t="s">
        <v>8</v>
      </c>
      <c r="D13" s="8">
        <f>B13*8</f>
        <v>504</v>
      </c>
      <c r="E13" s="9" t="s">
        <v>35</v>
      </c>
      <c r="H13" s="31" t="s">
        <v>22</v>
      </c>
      <c r="I13" s="32"/>
      <c r="J13" s="32"/>
      <c r="K13" s="32"/>
      <c r="L13" s="32"/>
      <c r="M13" s="32"/>
      <c r="N13" s="32"/>
      <c r="O13" s="33"/>
      <c r="P13" s="15"/>
    </row>
    <row r="14" spans="1:16" ht="15" thickBot="1" x14ac:dyDescent="0.35">
      <c r="B14" s="28">
        <f>B13/B11</f>
        <v>0.95454545454545459</v>
      </c>
      <c r="C14" s="11" t="s">
        <v>10</v>
      </c>
      <c r="D14" s="11" t="s">
        <v>5</v>
      </c>
      <c r="E14" s="12"/>
      <c r="H14" s="34" t="s">
        <v>23</v>
      </c>
      <c r="I14" s="35"/>
      <c r="J14" s="35"/>
      <c r="K14" s="35"/>
      <c r="L14" s="35"/>
      <c r="M14" s="35"/>
      <c r="N14" s="35"/>
      <c r="O14" s="36"/>
      <c r="P14" s="15"/>
    </row>
    <row r="15" spans="1:16" x14ac:dyDescent="0.3">
      <c r="B15" s="44"/>
      <c r="C15" s="8"/>
      <c r="D15" s="8"/>
      <c r="E15" s="8"/>
      <c r="H15" s="37" t="s">
        <v>24</v>
      </c>
      <c r="I15" s="38"/>
      <c r="J15" s="38"/>
      <c r="K15" s="38"/>
      <c r="L15" s="38"/>
      <c r="M15" s="38"/>
      <c r="N15" s="38"/>
      <c r="O15" s="39"/>
      <c r="P15" s="15"/>
    </row>
    <row r="16" spans="1:16" ht="15" thickBot="1" x14ac:dyDescent="0.35">
      <c r="A16" t="s">
        <v>33</v>
      </c>
    </row>
    <row r="17" spans="1:5" x14ac:dyDescent="0.3">
      <c r="B17" s="5">
        <f>NETWORKDAYS(D17,E17,0)</f>
        <v>89</v>
      </c>
      <c r="C17" s="6" t="s">
        <v>9</v>
      </c>
      <c r="D17" s="7">
        <v>41548</v>
      </c>
      <c r="E17" s="26">
        <v>41670</v>
      </c>
    </row>
    <row r="18" spans="1:5" x14ac:dyDescent="0.3">
      <c r="B18" s="27">
        <v>-5</v>
      </c>
      <c r="C18" s="8" t="s">
        <v>7</v>
      </c>
      <c r="D18" s="8"/>
      <c r="E18" s="9"/>
    </row>
    <row r="19" spans="1:5" x14ac:dyDescent="0.3">
      <c r="B19" s="10">
        <f>SUM(B17:B18)</f>
        <v>84</v>
      </c>
      <c r="C19" s="8" t="s">
        <v>8</v>
      </c>
      <c r="D19" s="8">
        <f>B19*8</f>
        <v>672</v>
      </c>
      <c r="E19" s="9" t="s">
        <v>35</v>
      </c>
    </row>
    <row r="20" spans="1:5" ht="15" thickBot="1" x14ac:dyDescent="0.35">
      <c r="B20" s="28">
        <f>B19/B17</f>
        <v>0.9438202247191011</v>
      </c>
      <c r="C20" s="11" t="s">
        <v>10</v>
      </c>
      <c r="D20" s="11" t="s">
        <v>5</v>
      </c>
      <c r="E20" s="12"/>
    </row>
    <row r="22" spans="1:5" ht="15" thickBot="1" x14ac:dyDescent="0.35">
      <c r="A22" t="s">
        <v>34</v>
      </c>
    </row>
    <row r="23" spans="1:5" x14ac:dyDescent="0.3">
      <c r="B23" s="5">
        <f>NETWORKDAYS(D23,E23,0)</f>
        <v>109</v>
      </c>
      <c r="C23" s="6" t="s">
        <v>9</v>
      </c>
      <c r="D23" s="7">
        <v>41548</v>
      </c>
      <c r="E23" s="26">
        <v>41698</v>
      </c>
    </row>
    <row r="24" spans="1:5" x14ac:dyDescent="0.3">
      <c r="B24" s="27">
        <v>-6</v>
      </c>
      <c r="C24" s="8" t="s">
        <v>7</v>
      </c>
      <c r="D24" s="8"/>
      <c r="E24" s="9"/>
    </row>
    <row r="25" spans="1:5" x14ac:dyDescent="0.3">
      <c r="B25" s="10">
        <f>SUM(B23:B24)</f>
        <v>103</v>
      </c>
      <c r="C25" s="8" t="s">
        <v>8</v>
      </c>
      <c r="D25" s="8">
        <f>B25*8</f>
        <v>824</v>
      </c>
      <c r="E25" s="9" t="s">
        <v>35</v>
      </c>
    </row>
    <row r="26" spans="1:5" ht="15" thickBot="1" x14ac:dyDescent="0.35">
      <c r="B26" s="28">
        <f>B25/B23</f>
        <v>0.94495412844036697</v>
      </c>
      <c r="C26" s="11" t="s">
        <v>10</v>
      </c>
      <c r="D26" s="11" t="s">
        <v>5</v>
      </c>
      <c r="E26" s="12"/>
    </row>
    <row r="28" spans="1:5" ht="15" thickBot="1" x14ac:dyDescent="0.35">
      <c r="A28" t="s">
        <v>36</v>
      </c>
    </row>
    <row r="29" spans="1:5" x14ac:dyDescent="0.3">
      <c r="B29" s="5">
        <f>NETWORKDAYS(D29,E29,0)</f>
        <v>195</v>
      </c>
      <c r="C29" s="6" t="s">
        <v>9</v>
      </c>
      <c r="D29" s="7">
        <v>41548</v>
      </c>
      <c r="E29" s="26">
        <v>41820</v>
      </c>
    </row>
    <row r="30" spans="1:5" x14ac:dyDescent="0.3">
      <c r="B30" s="27">
        <v>-7</v>
      </c>
      <c r="C30" s="8" t="s">
        <v>7</v>
      </c>
      <c r="D30" s="8"/>
      <c r="E30" s="9"/>
    </row>
    <row r="31" spans="1:5" x14ac:dyDescent="0.3">
      <c r="B31" s="10">
        <f>SUM(B29:B30)</f>
        <v>188</v>
      </c>
      <c r="C31" s="8" t="s">
        <v>8</v>
      </c>
      <c r="D31" s="8">
        <f>B31*8</f>
        <v>1504</v>
      </c>
      <c r="E31" s="9" t="s">
        <v>35</v>
      </c>
    </row>
    <row r="32" spans="1:5" ht="15" thickBot="1" x14ac:dyDescent="0.35">
      <c r="B32" s="28">
        <f>B31/B29</f>
        <v>0.96410256410256412</v>
      </c>
      <c r="C32" s="11" t="s">
        <v>10</v>
      </c>
      <c r="D32" s="11" t="s">
        <v>5</v>
      </c>
      <c r="E32" s="12"/>
    </row>
    <row r="34" spans="1:5" ht="15" thickBot="1" x14ac:dyDescent="0.35">
      <c r="A34" t="s">
        <v>37</v>
      </c>
    </row>
    <row r="35" spans="1:5" x14ac:dyDescent="0.3">
      <c r="B35" s="5">
        <f>NETWORKDAYS(D35,E35,0)</f>
        <v>261</v>
      </c>
      <c r="C35" s="6" t="s">
        <v>9</v>
      </c>
      <c r="D35" s="7">
        <v>41548</v>
      </c>
      <c r="E35" s="26">
        <v>41912</v>
      </c>
    </row>
    <row r="36" spans="1:5" x14ac:dyDescent="0.3">
      <c r="B36" s="27">
        <v>-9</v>
      </c>
      <c r="C36" s="8" t="s">
        <v>7</v>
      </c>
      <c r="D36" s="8"/>
      <c r="E36" s="9"/>
    </row>
    <row r="37" spans="1:5" x14ac:dyDescent="0.3">
      <c r="B37" s="10">
        <f>SUM(B35:B36)</f>
        <v>252</v>
      </c>
      <c r="C37" s="8" t="s">
        <v>8</v>
      </c>
      <c r="D37" s="8">
        <f>B37*8</f>
        <v>2016</v>
      </c>
      <c r="E37" s="9" t="s">
        <v>35</v>
      </c>
    </row>
    <row r="38" spans="1:5" ht="15" thickBot="1" x14ac:dyDescent="0.35">
      <c r="B38" s="28">
        <f>B37/B35</f>
        <v>0.96551724137931039</v>
      </c>
      <c r="C38" s="11" t="s">
        <v>10</v>
      </c>
      <c r="D38" s="11" t="s">
        <v>5</v>
      </c>
      <c r="E38" s="12"/>
    </row>
  </sheetData>
  <mergeCells count="1">
    <mergeCell ref="K3:M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Work Days Hours Calc</vt:lpstr>
      <vt:lpstr>Net Work Days by FY</vt:lpstr>
      <vt:lpstr>Causual Worktime Estimates</vt:lpstr>
      <vt:lpstr>MAX Worktime for Partial Years</vt:lpstr>
    </vt:vector>
  </TitlesOfParts>
  <Company>NCAR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Reta Kubler</dc:creator>
  <cp:lastModifiedBy>Reta Kubler</cp:lastModifiedBy>
  <dcterms:created xsi:type="dcterms:W3CDTF">2013-08-28T21:05:36Z</dcterms:created>
  <dcterms:modified xsi:type="dcterms:W3CDTF">2013-10-14T19:41:03Z</dcterms:modified>
</cp:coreProperties>
</file>